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5535" windowHeight="7875"/>
  </bookViews>
  <sheets>
    <sheet name="Calculation" sheetId="1" r:id="rId1"/>
  </sheets>
  <definedNames>
    <definedName name="_xlnm.Print_Area" localSheetId="0">Calculation!$A$1:$J$37</definedName>
  </definedNames>
  <calcPr calcId="124519"/>
</workbook>
</file>

<file path=xl/calcChain.xml><?xml version="1.0" encoding="utf-8"?>
<calcChain xmlns="http://schemas.openxmlformats.org/spreadsheetml/2006/main">
  <c r="P25" i="1"/>
  <c r="P17" l="1"/>
  <c r="G36"/>
  <c r="P18"/>
  <c r="P19"/>
  <c r="P20"/>
  <c r="P21"/>
  <c r="P22"/>
  <c r="P23"/>
  <c r="P24"/>
  <c r="P26"/>
  <c r="P27"/>
  <c r="C18"/>
  <c r="N18" s="1"/>
  <c r="O18" s="1"/>
  <c r="C19"/>
  <c r="N19" s="1"/>
  <c r="O19" s="1"/>
  <c r="C20"/>
  <c r="D20" s="1"/>
  <c r="C21"/>
  <c r="N21" s="1"/>
  <c r="C22"/>
  <c r="D22" s="1"/>
  <c r="C23"/>
  <c r="N23" s="1"/>
  <c r="C24"/>
  <c r="N24" s="1"/>
  <c r="O24" s="1"/>
  <c r="C25"/>
  <c r="N25" s="1"/>
  <c r="C26"/>
  <c r="N26" s="1"/>
  <c r="O26" s="1"/>
  <c r="C27"/>
  <c r="N27" s="1"/>
  <c r="C17"/>
  <c r="N17" s="1"/>
  <c r="O17" s="1"/>
  <c r="G13"/>
  <c r="Q17" l="1"/>
  <c r="P28"/>
  <c r="D24"/>
  <c r="N20"/>
  <c r="D26"/>
  <c r="N22"/>
  <c r="Q18"/>
  <c r="G30"/>
  <c r="D18"/>
  <c r="Q26"/>
  <c r="D17"/>
  <c r="G32"/>
  <c r="O27"/>
  <c r="Q27"/>
  <c r="O23"/>
  <c r="Q23"/>
  <c r="O25"/>
  <c r="Q25"/>
  <c r="Q21"/>
  <c r="O21"/>
  <c r="Q24"/>
  <c r="D27"/>
  <c r="D23"/>
  <c r="D19"/>
  <c r="D25"/>
  <c r="D21"/>
  <c r="Q19"/>
  <c r="Q20" l="1"/>
  <c r="O20"/>
  <c r="N28"/>
  <c r="P29"/>
  <c r="G33"/>
  <c r="G31"/>
  <c r="Q22"/>
  <c r="O22"/>
  <c r="Q28" l="1"/>
  <c r="O28"/>
  <c r="P30" l="1"/>
  <c r="P31" l="1"/>
  <c r="F27" s="1"/>
  <c r="G29"/>
  <c r="F23" l="1"/>
  <c r="G23" s="1"/>
  <c r="I23" s="1"/>
  <c r="F18"/>
  <c r="G18" s="1"/>
  <c r="H18" s="1"/>
  <c r="F26"/>
  <c r="G26" s="1"/>
  <c r="H26" s="1"/>
  <c r="F17"/>
  <c r="G17" s="1"/>
  <c r="I17" s="1"/>
  <c r="F19"/>
  <c r="G19" s="1"/>
  <c r="H19" s="1"/>
  <c r="F20"/>
  <c r="G20" s="1"/>
  <c r="H20" s="1"/>
  <c r="F22"/>
  <c r="G22" s="1"/>
  <c r="H22" s="1"/>
  <c r="F25"/>
  <c r="G25" s="1"/>
  <c r="H25" s="1"/>
  <c r="F21"/>
  <c r="G21" s="1"/>
  <c r="H21" s="1"/>
  <c r="F24"/>
  <c r="G24" s="1"/>
  <c r="H24" s="1"/>
  <c r="G27"/>
  <c r="H23"/>
  <c r="I22" l="1"/>
  <c r="I26"/>
  <c r="I19"/>
  <c r="I18"/>
  <c r="I21"/>
  <c r="H17"/>
  <c r="I25"/>
  <c r="I24"/>
  <c r="I20"/>
  <c r="I27"/>
  <c r="H27"/>
  <c r="G34" l="1"/>
  <c r="I34" s="1"/>
  <c r="G35"/>
  <c r="I35" s="1"/>
</calcChain>
</file>

<file path=xl/sharedStrings.xml><?xml version="1.0" encoding="utf-8"?>
<sst xmlns="http://schemas.openxmlformats.org/spreadsheetml/2006/main" count="38" uniqueCount="37">
  <si>
    <t>Step
(in)</t>
  </si>
  <si>
    <t>Span
(%)</t>
  </si>
  <si>
    <t>Step
(mm)</t>
  </si>
  <si>
    <t>Actual
(mV)</t>
  </si>
  <si>
    <t>Ideal
(mV)</t>
  </si>
  <si>
    <t>Error
(mV)</t>
  </si>
  <si>
    <t>Error
(%)</t>
  </si>
  <si>
    <t>Line Slope</t>
  </si>
  <si>
    <t>Sensitivity</t>
  </si>
  <si>
    <t>mV/in</t>
  </si>
  <si>
    <t>Calibration Range</t>
  </si>
  <si>
    <t>Excitation</t>
  </si>
  <si>
    <t>in</t>
  </si>
  <si>
    <t>mm</t>
  </si>
  <si>
    <t>V</t>
  </si>
  <si>
    <t>x</t>
  </si>
  <si>
    <t>x2</t>
  </si>
  <si>
    <t>y</t>
  </si>
  <si>
    <t>n</t>
  </si>
  <si>
    <t>slope (m)</t>
  </si>
  <si>
    <t>xy</t>
  </si>
  <si>
    <t>intercept</t>
  </si>
  <si>
    <t>mV/V/in</t>
  </si>
  <si>
    <t>mV/V/mm</t>
  </si>
  <si>
    <t>in/mV</t>
  </si>
  <si>
    <t>mm/mV</t>
  </si>
  <si>
    <t>Maximum Independent Linearity Error</t>
  </si>
  <si>
    <t>%</t>
  </si>
  <si>
    <t>Part Number</t>
  </si>
  <si>
    <t>Serial Number</t>
  </si>
  <si>
    <t>Test number</t>
  </si>
  <si>
    <t>Date and Time</t>
  </si>
  <si>
    <t>LINEARITY CALCULATOR</t>
  </si>
  <si>
    <t>Date Code</t>
  </si>
  <si>
    <t>PASS/FAIL</t>
  </si>
  <si>
    <t>REV: 002</t>
  </si>
  <si>
    <t>APPROVED: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</si>
</sst>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00"/>
    <numFmt numFmtId="166" formatCode="0.000"/>
    <numFmt numFmtId="167" formatCode="[$-409]dddd\ dd\ mmm\ yyyy\ hh:mm;@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theme="3" tint="0.40000610370189521"/>
        </stop>
      </gradient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6" fontId="1" fillId="2" borderId="0" xfId="0" applyNumberFormat="1" applyFont="1" applyFill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0" fontId="1" fillId="2" borderId="0" xfId="1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  <protection locked="0" hidden="1"/>
    </xf>
    <xf numFmtId="0" fontId="1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top"/>
    </xf>
    <xf numFmtId="15" fontId="1" fillId="2" borderId="3" xfId="0" applyNumberFormat="1" applyFont="1" applyFill="1" applyBorder="1" applyAlignment="1">
      <alignment horizontal="left" vertical="top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  <protection locked="0" hidden="1"/>
    </xf>
    <xf numFmtId="0" fontId="2" fillId="2" borderId="1" xfId="0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top"/>
    </xf>
    <xf numFmtId="0" fontId="1" fillId="2" borderId="15" xfId="0" applyFont="1" applyFill="1" applyBorder="1" applyAlignment="1">
      <alignment horizontal="left" vertical="top"/>
    </xf>
    <xf numFmtId="0" fontId="1" fillId="2" borderId="16" xfId="0" applyFont="1" applyFill="1" applyBorder="1" applyAlignment="1">
      <alignment horizontal="left" vertical="top"/>
    </xf>
    <xf numFmtId="0" fontId="1" fillId="2" borderId="14" xfId="0" applyFont="1" applyFill="1" applyBorder="1" applyAlignment="1">
      <alignment horizontal="center" vertical="top"/>
    </xf>
    <xf numFmtId="0" fontId="1" fillId="2" borderId="15" xfId="0" applyFont="1" applyFill="1" applyBorder="1" applyAlignment="1">
      <alignment horizontal="center" vertical="top"/>
    </xf>
    <xf numFmtId="0" fontId="1" fillId="2" borderId="16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ercent" xfId="1" builtinId="5"/>
  </cellStyles>
  <dxfs count="4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S36"/>
  <sheetViews>
    <sheetView tabSelected="1" topLeftCell="A8" zoomScale="90" zoomScaleNormal="90" zoomScalePageLayoutView="60" workbookViewId="0">
      <selection activeCell="E27" sqref="E27"/>
    </sheetView>
  </sheetViews>
  <sheetFormatPr defaultRowHeight="15.75"/>
  <cols>
    <col min="1" max="1" width="4" style="2" customWidth="1"/>
    <col min="2" max="5" width="10.7109375" style="2" customWidth="1"/>
    <col min="6" max="6" width="12.140625" style="2" customWidth="1"/>
    <col min="7" max="7" width="15.28515625" style="2" customWidth="1"/>
    <col min="8" max="8" width="15.140625" style="2" customWidth="1"/>
    <col min="9" max="9" width="12.7109375" style="2" customWidth="1"/>
    <col min="10" max="11" width="9.140625" style="2"/>
    <col min="12" max="12" width="4.7109375" style="2" customWidth="1"/>
    <col min="13" max="13" width="4" style="2" customWidth="1"/>
    <col min="14" max="18" width="22" style="2" customWidth="1"/>
    <col min="19" max="16384" width="9.140625" style="2"/>
  </cols>
  <sheetData>
    <row r="4" spans="2:19" ht="16.5" thickBot="1"/>
    <row r="5" spans="2:19" ht="16.5" thickBot="1">
      <c r="B5" s="46" t="s">
        <v>32</v>
      </c>
      <c r="C5" s="47"/>
      <c r="D5" s="47"/>
      <c r="E5" s="47"/>
      <c r="F5" s="48"/>
    </row>
    <row r="6" spans="2:19" ht="16.5" thickBot="1">
      <c r="B6" s="17" t="s">
        <v>35</v>
      </c>
      <c r="C6" s="18">
        <v>41493</v>
      </c>
      <c r="D6" s="43" t="s">
        <v>36</v>
      </c>
      <c r="E6" s="44"/>
      <c r="F6" s="45"/>
    </row>
    <row r="8" spans="2:19">
      <c r="M8" s="14"/>
      <c r="N8" s="14"/>
      <c r="O8" s="14"/>
      <c r="P8" s="14"/>
      <c r="Q8" s="14"/>
      <c r="R8" s="14"/>
      <c r="S8" s="15"/>
    </row>
    <row r="9" spans="2:19" ht="20.100000000000001" customHeight="1">
      <c r="B9" s="49" t="s">
        <v>28</v>
      </c>
      <c r="C9" s="49"/>
      <c r="D9" s="49"/>
      <c r="E9" s="50">
        <v>26240</v>
      </c>
      <c r="F9" s="50"/>
      <c r="G9" s="50"/>
      <c r="H9" s="50"/>
      <c r="J9" s="3"/>
      <c r="K9" s="3"/>
      <c r="L9" s="3"/>
      <c r="M9" s="14">
        <v>486</v>
      </c>
      <c r="N9" s="14"/>
      <c r="O9" s="14"/>
      <c r="P9" s="14"/>
      <c r="Q9" s="14"/>
      <c r="R9" s="14"/>
      <c r="S9" s="15"/>
    </row>
    <row r="10" spans="2:19" ht="20.100000000000001" customHeight="1">
      <c r="B10" s="49" t="s">
        <v>29</v>
      </c>
      <c r="C10" s="49"/>
      <c r="D10" s="49"/>
      <c r="E10" s="51"/>
      <c r="F10" s="51"/>
      <c r="G10" s="51"/>
      <c r="H10" s="51"/>
      <c r="J10" s="3"/>
      <c r="K10" s="3"/>
      <c r="L10" s="3"/>
      <c r="M10" s="14"/>
      <c r="N10" s="14"/>
      <c r="O10" s="14"/>
      <c r="P10" s="14"/>
      <c r="Q10" s="14"/>
      <c r="R10" s="14"/>
      <c r="S10" s="15"/>
    </row>
    <row r="11" spans="2:19" ht="20.100000000000001" customHeight="1">
      <c r="B11" s="28" t="s">
        <v>33</v>
      </c>
      <c r="C11" s="29"/>
      <c r="D11" s="30"/>
      <c r="E11" s="52"/>
      <c r="F11" s="53"/>
      <c r="G11" s="53"/>
      <c r="H11" s="54"/>
      <c r="J11" s="3"/>
      <c r="K11" s="3"/>
      <c r="L11" s="3"/>
      <c r="M11" s="14"/>
      <c r="N11" s="14"/>
      <c r="O11" s="14"/>
      <c r="P11" s="14"/>
      <c r="Q11" s="14"/>
      <c r="R11" s="14"/>
      <c r="S11" s="15"/>
    </row>
    <row r="12" spans="2:19" ht="20.100000000000001" customHeight="1">
      <c r="B12" s="49" t="s">
        <v>30</v>
      </c>
      <c r="C12" s="49"/>
      <c r="D12" s="49"/>
      <c r="E12" s="51"/>
      <c r="F12" s="51"/>
      <c r="G12" s="51"/>
      <c r="H12" s="51"/>
      <c r="J12" s="3"/>
      <c r="K12" s="3"/>
      <c r="L12" s="3"/>
      <c r="M12" s="14"/>
      <c r="N12" s="14"/>
      <c r="O12" s="14"/>
      <c r="P12" s="14"/>
      <c r="Q12" s="14"/>
      <c r="R12" s="14"/>
      <c r="S12" s="15"/>
    </row>
    <row r="13" spans="2:19" ht="20.100000000000001" customHeight="1">
      <c r="B13" s="28" t="s">
        <v>10</v>
      </c>
      <c r="C13" s="29"/>
      <c r="D13" s="30"/>
      <c r="E13" s="22">
        <v>10</v>
      </c>
      <c r="F13" s="10" t="s">
        <v>12</v>
      </c>
      <c r="G13" s="1">
        <f xml:space="preserve"> E13*25.4</f>
        <v>254</v>
      </c>
      <c r="H13" s="10" t="s">
        <v>13</v>
      </c>
      <c r="J13" s="3"/>
      <c r="K13" s="3"/>
      <c r="L13" s="3"/>
      <c r="M13" s="14"/>
      <c r="N13" s="14"/>
      <c r="O13" s="14"/>
      <c r="P13" s="14"/>
      <c r="Q13" s="14"/>
      <c r="R13" s="14"/>
      <c r="S13" s="15"/>
    </row>
    <row r="14" spans="2:19" ht="20.100000000000001" customHeight="1">
      <c r="B14" s="28" t="s">
        <v>11</v>
      </c>
      <c r="C14" s="29"/>
      <c r="D14" s="30"/>
      <c r="E14" s="22">
        <v>10</v>
      </c>
      <c r="F14" s="10" t="s">
        <v>14</v>
      </c>
      <c r="G14" s="1"/>
      <c r="H14" s="1"/>
      <c r="J14" s="3"/>
      <c r="K14" s="3"/>
      <c r="L14" s="3"/>
      <c r="M14" s="14"/>
      <c r="N14" s="14"/>
      <c r="O14" s="14"/>
      <c r="P14" s="14"/>
      <c r="Q14" s="14"/>
      <c r="R14" s="14"/>
      <c r="S14" s="15"/>
    </row>
    <row r="15" spans="2:19" ht="20.100000000000001" customHeight="1">
      <c r="M15" s="14"/>
      <c r="N15" s="14"/>
      <c r="O15" s="14"/>
      <c r="P15" s="14"/>
      <c r="Q15" s="14"/>
      <c r="R15" s="14"/>
      <c r="S15" s="15"/>
    </row>
    <row r="16" spans="2:19" ht="38.25" customHeight="1">
      <c r="B16" s="20" t="s">
        <v>1</v>
      </c>
      <c r="C16" s="20" t="s">
        <v>0</v>
      </c>
      <c r="D16" s="20" t="s">
        <v>2</v>
      </c>
      <c r="E16" s="20" t="s">
        <v>3</v>
      </c>
      <c r="F16" s="20" t="s">
        <v>4</v>
      </c>
      <c r="G16" s="20" t="s">
        <v>5</v>
      </c>
      <c r="H16" s="20" t="s">
        <v>6</v>
      </c>
      <c r="I16" s="21" t="s">
        <v>34</v>
      </c>
      <c r="M16" s="25"/>
      <c r="N16" s="25" t="s">
        <v>15</v>
      </c>
      <c r="O16" s="25" t="s">
        <v>16</v>
      </c>
      <c r="P16" s="25" t="s">
        <v>17</v>
      </c>
      <c r="Q16" s="25" t="s">
        <v>20</v>
      </c>
      <c r="R16" s="14"/>
      <c r="S16" s="15"/>
    </row>
    <row r="17" spans="2:19" ht="20.100000000000001" customHeight="1">
      <c r="B17" s="9">
        <v>0</v>
      </c>
      <c r="C17" s="4">
        <f xml:space="preserve"> $E$13*B17/100</f>
        <v>0</v>
      </c>
      <c r="D17" s="4">
        <f xml:space="preserve"> C17*25.4</f>
        <v>0</v>
      </c>
      <c r="E17" s="19">
        <v>1.2</v>
      </c>
      <c r="F17" s="5">
        <f t="shared" ref="F17:F27" si="0" xml:space="preserve"> $P$30*C17+$P$31</f>
        <v>-270.02727272727282</v>
      </c>
      <c r="G17" s="6">
        <f xml:space="preserve"> E17-F17</f>
        <v>271.2272727272728</v>
      </c>
      <c r="H17" s="6">
        <f xml:space="preserve"> G17/$E$14/1000*100</f>
        <v>2.7122727272727283</v>
      </c>
      <c r="I17" s="24" t="str">
        <f t="shared" ref="I17:I27" si="1">IF(G17&gt;5,"FAIL","PASS")</f>
        <v>FAIL</v>
      </c>
      <c r="J17" s="12"/>
      <c r="K17" s="7"/>
      <c r="L17" s="7"/>
      <c r="M17" s="25"/>
      <c r="N17" s="25">
        <f t="shared" ref="N17:N27" si="2" xml:space="preserve"> C17</f>
        <v>0</v>
      </c>
      <c r="O17" s="25">
        <f xml:space="preserve"> N17^2</f>
        <v>0</v>
      </c>
      <c r="P17" s="25">
        <f t="shared" ref="P17:P27" si="3" xml:space="preserve"> E17</f>
        <v>1.2</v>
      </c>
      <c r="Q17" s="25">
        <f xml:space="preserve"> N17*P17</f>
        <v>0</v>
      </c>
      <c r="R17" s="14"/>
      <c r="S17" s="15"/>
    </row>
    <row r="18" spans="2:19" ht="20.100000000000001" customHeight="1">
      <c r="B18" s="9">
        <v>10</v>
      </c>
      <c r="C18" s="4">
        <f t="shared" ref="C18:C27" si="4" xml:space="preserve"> $E$13*B18/100</f>
        <v>1</v>
      </c>
      <c r="D18" s="4">
        <f t="shared" ref="D18:D27" si="5" xml:space="preserve"> C18*25.4</f>
        <v>25.4</v>
      </c>
      <c r="E18" s="19">
        <v>2.2000000000000002</v>
      </c>
      <c r="F18" s="5">
        <f t="shared" si="0"/>
        <v>-178.61818181818188</v>
      </c>
      <c r="G18" s="6">
        <f t="shared" ref="G18:G27" si="6" xml:space="preserve"> E18-F18</f>
        <v>180.81818181818187</v>
      </c>
      <c r="H18" s="6">
        <f t="shared" ref="H18:H27" si="7" xml:space="preserve"> G18/$E$14/1000*100</f>
        <v>1.8081818181818186</v>
      </c>
      <c r="I18" s="24" t="str">
        <f t="shared" si="1"/>
        <v>FAIL</v>
      </c>
      <c r="J18" s="12"/>
      <c r="K18" s="7"/>
      <c r="L18" s="7"/>
      <c r="M18" s="25"/>
      <c r="N18" s="25">
        <f t="shared" si="2"/>
        <v>1</v>
      </c>
      <c r="O18" s="25">
        <f t="shared" ref="O18:O27" si="8" xml:space="preserve"> N18^2</f>
        <v>1</v>
      </c>
      <c r="P18" s="25">
        <f t="shared" si="3"/>
        <v>2.2000000000000002</v>
      </c>
      <c r="Q18" s="25">
        <f t="shared" ref="Q18:Q27" si="9" xml:space="preserve"> N18*P18</f>
        <v>2.2000000000000002</v>
      </c>
      <c r="R18" s="14"/>
      <c r="S18" s="15"/>
    </row>
    <row r="19" spans="2:19" ht="20.100000000000001" customHeight="1">
      <c r="B19" s="9">
        <v>20</v>
      </c>
      <c r="C19" s="4">
        <f t="shared" si="4"/>
        <v>2</v>
      </c>
      <c r="D19" s="4">
        <f t="shared" si="5"/>
        <v>50.8</v>
      </c>
      <c r="E19" s="19">
        <v>3.2</v>
      </c>
      <c r="F19" s="5">
        <f t="shared" si="0"/>
        <v>-87.209090909090975</v>
      </c>
      <c r="G19" s="6">
        <f t="shared" si="6"/>
        <v>90.409090909090978</v>
      </c>
      <c r="H19" s="6">
        <f t="shared" si="7"/>
        <v>0.90409090909090972</v>
      </c>
      <c r="I19" s="24" t="str">
        <f t="shared" si="1"/>
        <v>FAIL</v>
      </c>
      <c r="J19" s="12"/>
      <c r="K19" s="7"/>
      <c r="L19" s="7"/>
      <c r="M19" s="25"/>
      <c r="N19" s="25">
        <f t="shared" si="2"/>
        <v>2</v>
      </c>
      <c r="O19" s="25">
        <f t="shared" si="8"/>
        <v>4</v>
      </c>
      <c r="P19" s="25">
        <f t="shared" si="3"/>
        <v>3.2</v>
      </c>
      <c r="Q19" s="25">
        <f t="shared" si="9"/>
        <v>6.4</v>
      </c>
      <c r="R19" s="14"/>
      <c r="S19" s="15"/>
    </row>
    <row r="20" spans="2:19" ht="20.100000000000001" customHeight="1">
      <c r="B20" s="9">
        <v>30</v>
      </c>
      <c r="C20" s="4">
        <f t="shared" si="4"/>
        <v>3</v>
      </c>
      <c r="D20" s="4">
        <f t="shared" si="5"/>
        <v>76.199999999999989</v>
      </c>
      <c r="E20" s="19">
        <v>4.2</v>
      </c>
      <c r="F20" s="5">
        <f t="shared" si="0"/>
        <v>4.1999999999999318</v>
      </c>
      <c r="G20" s="6">
        <f t="shared" si="6"/>
        <v>6.8389738316909643E-14</v>
      </c>
      <c r="H20" s="6">
        <f t="shared" si="7"/>
        <v>6.8389738316909644E-16</v>
      </c>
      <c r="I20" s="24" t="str">
        <f t="shared" si="1"/>
        <v>PASS</v>
      </c>
      <c r="J20" s="12"/>
      <c r="K20" s="7"/>
      <c r="L20" s="7"/>
      <c r="M20" s="25"/>
      <c r="N20" s="25">
        <f t="shared" si="2"/>
        <v>3</v>
      </c>
      <c r="O20" s="25">
        <f t="shared" si="8"/>
        <v>9</v>
      </c>
      <c r="P20" s="25">
        <f t="shared" si="3"/>
        <v>4.2</v>
      </c>
      <c r="Q20" s="25">
        <f t="shared" si="9"/>
        <v>12.600000000000001</v>
      </c>
      <c r="R20" s="14"/>
      <c r="S20" s="15"/>
    </row>
    <row r="21" spans="2:19" ht="20.100000000000001" customHeight="1">
      <c r="B21" s="9">
        <v>40</v>
      </c>
      <c r="C21" s="4">
        <f t="shared" si="4"/>
        <v>4</v>
      </c>
      <c r="D21" s="4">
        <f t="shared" si="5"/>
        <v>101.6</v>
      </c>
      <c r="E21" s="19">
        <v>5.2</v>
      </c>
      <c r="F21" s="5">
        <f t="shared" si="0"/>
        <v>95.609090909090867</v>
      </c>
      <c r="G21" s="6">
        <f t="shared" si="6"/>
        <v>-90.409090909090864</v>
      </c>
      <c r="H21" s="6">
        <f t="shared" si="7"/>
        <v>-0.90409090909090861</v>
      </c>
      <c r="I21" s="24" t="str">
        <f t="shared" si="1"/>
        <v>PASS</v>
      </c>
      <c r="J21" s="12"/>
      <c r="K21" s="7"/>
      <c r="L21" s="7"/>
      <c r="M21" s="25"/>
      <c r="N21" s="25">
        <f t="shared" si="2"/>
        <v>4</v>
      </c>
      <c r="O21" s="25">
        <f t="shared" si="8"/>
        <v>16</v>
      </c>
      <c r="P21" s="25">
        <f t="shared" si="3"/>
        <v>5.2</v>
      </c>
      <c r="Q21" s="25">
        <f t="shared" si="9"/>
        <v>20.8</v>
      </c>
      <c r="R21" s="14"/>
      <c r="S21" s="15"/>
    </row>
    <row r="22" spans="2:19" ht="20.100000000000001" customHeight="1">
      <c r="B22" s="9">
        <v>50</v>
      </c>
      <c r="C22" s="4">
        <f t="shared" si="4"/>
        <v>5</v>
      </c>
      <c r="D22" s="4">
        <f t="shared" si="5"/>
        <v>127</v>
      </c>
      <c r="E22" s="19">
        <v>6.2</v>
      </c>
      <c r="F22" s="5">
        <f t="shared" si="0"/>
        <v>187.0181818181818</v>
      </c>
      <c r="G22" s="6">
        <f t="shared" si="6"/>
        <v>-180.81818181818181</v>
      </c>
      <c r="H22" s="6">
        <f t="shared" si="7"/>
        <v>-1.8081818181818181</v>
      </c>
      <c r="I22" s="24" t="str">
        <f t="shared" si="1"/>
        <v>PASS</v>
      </c>
      <c r="J22" s="12"/>
      <c r="K22" s="7"/>
      <c r="L22" s="7"/>
      <c r="M22" s="25"/>
      <c r="N22" s="25">
        <f t="shared" si="2"/>
        <v>5</v>
      </c>
      <c r="O22" s="25">
        <f t="shared" si="8"/>
        <v>25</v>
      </c>
      <c r="P22" s="25">
        <f t="shared" si="3"/>
        <v>6.2</v>
      </c>
      <c r="Q22" s="25">
        <f t="shared" si="9"/>
        <v>31</v>
      </c>
      <c r="R22" s="14"/>
      <c r="S22" s="15"/>
    </row>
    <row r="23" spans="2:19" ht="20.100000000000001" customHeight="1">
      <c r="B23" s="9">
        <v>60</v>
      </c>
      <c r="C23" s="4">
        <f t="shared" si="4"/>
        <v>6</v>
      </c>
      <c r="D23" s="4">
        <f t="shared" si="5"/>
        <v>152.39999999999998</v>
      </c>
      <c r="E23" s="19">
        <v>7.2</v>
      </c>
      <c r="F23" s="5">
        <f t="shared" si="0"/>
        <v>278.42727272727268</v>
      </c>
      <c r="G23" s="6">
        <f t="shared" si="6"/>
        <v>-271.22727272727269</v>
      </c>
      <c r="H23" s="6">
        <f t="shared" si="7"/>
        <v>-2.7122727272727265</v>
      </c>
      <c r="I23" s="24" t="str">
        <f t="shared" si="1"/>
        <v>PASS</v>
      </c>
      <c r="J23" s="12"/>
      <c r="K23" s="7"/>
      <c r="L23" s="7"/>
      <c r="M23" s="25"/>
      <c r="N23" s="25">
        <f t="shared" si="2"/>
        <v>6</v>
      </c>
      <c r="O23" s="25">
        <f t="shared" si="8"/>
        <v>36</v>
      </c>
      <c r="P23" s="25">
        <f t="shared" si="3"/>
        <v>7.2</v>
      </c>
      <c r="Q23" s="25">
        <f t="shared" si="9"/>
        <v>43.2</v>
      </c>
      <c r="R23" s="14"/>
      <c r="S23" s="15"/>
    </row>
    <row r="24" spans="2:19" ht="20.100000000000001" customHeight="1">
      <c r="B24" s="9">
        <v>70</v>
      </c>
      <c r="C24" s="4">
        <f t="shared" si="4"/>
        <v>7</v>
      </c>
      <c r="D24" s="4">
        <f t="shared" si="5"/>
        <v>177.79999999999998</v>
      </c>
      <c r="E24" s="19">
        <v>8.1999999999999993</v>
      </c>
      <c r="F24" s="5">
        <f t="shared" si="0"/>
        <v>369.83636363636367</v>
      </c>
      <c r="G24" s="6">
        <f t="shared" si="6"/>
        <v>-361.63636363636368</v>
      </c>
      <c r="H24" s="6">
        <f t="shared" si="7"/>
        <v>-3.6163636363636371</v>
      </c>
      <c r="I24" s="24" t="str">
        <f t="shared" si="1"/>
        <v>PASS</v>
      </c>
      <c r="J24" s="12"/>
      <c r="K24" s="7"/>
      <c r="L24" s="7"/>
      <c r="M24" s="25"/>
      <c r="N24" s="25">
        <f t="shared" si="2"/>
        <v>7</v>
      </c>
      <c r="O24" s="25">
        <f t="shared" si="8"/>
        <v>49</v>
      </c>
      <c r="P24" s="25">
        <f t="shared" si="3"/>
        <v>8.1999999999999993</v>
      </c>
      <c r="Q24" s="25">
        <f t="shared" si="9"/>
        <v>57.399999999999991</v>
      </c>
      <c r="R24" s="14"/>
      <c r="S24" s="15"/>
    </row>
    <row r="25" spans="2:19" ht="20.100000000000001" customHeight="1">
      <c r="B25" s="9">
        <v>80</v>
      </c>
      <c r="C25" s="4">
        <f t="shared" si="4"/>
        <v>8</v>
      </c>
      <c r="D25" s="4">
        <f t="shared" si="5"/>
        <v>203.2</v>
      </c>
      <c r="E25" s="19">
        <v>9.1999999999999993</v>
      </c>
      <c r="F25" s="5">
        <f t="shared" si="0"/>
        <v>461.24545454545455</v>
      </c>
      <c r="G25" s="6">
        <f t="shared" si="6"/>
        <v>-452.04545454545456</v>
      </c>
      <c r="H25" s="6">
        <f t="shared" si="7"/>
        <v>-4.5204545454545455</v>
      </c>
      <c r="I25" s="24" t="str">
        <f t="shared" si="1"/>
        <v>PASS</v>
      </c>
      <c r="J25" s="12"/>
      <c r="K25" s="7"/>
      <c r="L25" s="7"/>
      <c r="M25" s="25"/>
      <c r="N25" s="25">
        <f t="shared" si="2"/>
        <v>8</v>
      </c>
      <c r="O25" s="25">
        <f t="shared" si="8"/>
        <v>64</v>
      </c>
      <c r="P25" s="25">
        <f t="shared" si="3"/>
        <v>9.1999999999999993</v>
      </c>
      <c r="Q25" s="25">
        <f t="shared" si="9"/>
        <v>73.599999999999994</v>
      </c>
      <c r="R25" s="14"/>
      <c r="S25" s="15"/>
    </row>
    <row r="26" spans="2:19" ht="20.100000000000001" customHeight="1">
      <c r="B26" s="9">
        <v>90</v>
      </c>
      <c r="C26" s="4">
        <f t="shared" si="4"/>
        <v>9</v>
      </c>
      <c r="D26" s="4">
        <f t="shared" si="5"/>
        <v>228.6</v>
      </c>
      <c r="E26" s="19">
        <v>10.199999999999999</v>
      </c>
      <c r="F26" s="5">
        <f t="shared" si="0"/>
        <v>552.65454545454543</v>
      </c>
      <c r="G26" s="6">
        <f t="shared" si="6"/>
        <v>-542.45454545454538</v>
      </c>
      <c r="H26" s="6">
        <f t="shared" si="7"/>
        <v>-5.424545454545453</v>
      </c>
      <c r="I26" s="24" t="str">
        <f t="shared" si="1"/>
        <v>PASS</v>
      </c>
      <c r="J26" s="12"/>
      <c r="K26" s="7"/>
      <c r="L26" s="7"/>
      <c r="M26" s="25"/>
      <c r="N26" s="25">
        <f t="shared" si="2"/>
        <v>9</v>
      </c>
      <c r="O26" s="25">
        <f t="shared" si="8"/>
        <v>81</v>
      </c>
      <c r="P26" s="25">
        <f t="shared" si="3"/>
        <v>10.199999999999999</v>
      </c>
      <c r="Q26" s="25">
        <f t="shared" si="9"/>
        <v>91.8</v>
      </c>
      <c r="R26" s="14"/>
      <c r="S26" s="15"/>
    </row>
    <row r="27" spans="2:19" ht="20.100000000000001" customHeight="1">
      <c r="B27" s="9">
        <v>100</v>
      </c>
      <c r="C27" s="4">
        <f t="shared" si="4"/>
        <v>10</v>
      </c>
      <c r="D27" s="4">
        <f t="shared" si="5"/>
        <v>254</v>
      </c>
      <c r="E27" s="19">
        <v>2000.2</v>
      </c>
      <c r="F27" s="5">
        <f t="shared" si="0"/>
        <v>644.06363636363642</v>
      </c>
      <c r="G27" s="6">
        <f t="shared" si="6"/>
        <v>1356.1363636363635</v>
      </c>
      <c r="H27" s="6">
        <f t="shared" si="7"/>
        <v>13.561363636363636</v>
      </c>
      <c r="I27" s="24" t="str">
        <f t="shared" si="1"/>
        <v>FAIL</v>
      </c>
      <c r="J27" s="12"/>
      <c r="K27" s="7"/>
      <c r="L27" s="7"/>
      <c r="M27" s="25"/>
      <c r="N27" s="25">
        <f t="shared" si="2"/>
        <v>10</v>
      </c>
      <c r="O27" s="25">
        <f t="shared" si="8"/>
        <v>100</v>
      </c>
      <c r="P27" s="25">
        <f t="shared" si="3"/>
        <v>2000.2</v>
      </c>
      <c r="Q27" s="25">
        <f t="shared" si="9"/>
        <v>20002</v>
      </c>
      <c r="R27" s="14"/>
      <c r="S27" s="15"/>
    </row>
    <row r="28" spans="2:19" ht="20.100000000000001" customHeight="1">
      <c r="M28" s="25"/>
      <c r="N28" s="25">
        <f xml:space="preserve"> SUM(N17:N27)</f>
        <v>55</v>
      </c>
      <c r="O28" s="25">
        <f xml:space="preserve"> SUM(O17:O27)</f>
        <v>385</v>
      </c>
      <c r="P28" s="25">
        <f xml:space="preserve"> SUM(P17:P27)</f>
        <v>2057.1999999999998</v>
      </c>
      <c r="Q28" s="25">
        <f xml:space="preserve"> SUM(Q17:Q27)</f>
        <v>20341</v>
      </c>
      <c r="R28" s="14"/>
      <c r="S28" s="15"/>
    </row>
    <row r="29" spans="2:19" ht="20.100000000000001" customHeight="1">
      <c r="B29" s="31" t="s">
        <v>7</v>
      </c>
      <c r="C29" s="32"/>
      <c r="D29" s="32"/>
      <c r="E29" s="32"/>
      <c r="F29" s="33"/>
      <c r="G29" s="8">
        <f xml:space="preserve"> P30</f>
        <v>91.409090909090921</v>
      </c>
      <c r="H29" s="10" t="s">
        <v>9</v>
      </c>
      <c r="M29" s="25"/>
      <c r="N29" s="25"/>
      <c r="O29" s="25" t="s">
        <v>18</v>
      </c>
      <c r="P29" s="25">
        <f xml:space="preserve"> COUNT(N17:N27)</f>
        <v>11</v>
      </c>
      <c r="Q29" s="25"/>
      <c r="R29" s="14"/>
      <c r="S29" s="15"/>
    </row>
    <row r="30" spans="2:19" ht="20.100000000000001" customHeight="1">
      <c r="B30" s="34" t="s">
        <v>8</v>
      </c>
      <c r="C30" s="35"/>
      <c r="D30" s="35"/>
      <c r="E30" s="35"/>
      <c r="F30" s="36"/>
      <c r="G30" s="8">
        <f xml:space="preserve"> (E27-E17)/(C27-C17)/5</f>
        <v>39.980000000000004</v>
      </c>
      <c r="H30" s="10" t="s">
        <v>22</v>
      </c>
      <c r="M30" s="25"/>
      <c r="N30" s="25"/>
      <c r="O30" s="25" t="s">
        <v>19</v>
      </c>
      <c r="P30" s="25">
        <f xml:space="preserve"> (P29*Q28-N28*P28)/(P29*O28-(N28)^2)</f>
        <v>91.409090909090921</v>
      </c>
      <c r="Q30" s="25"/>
      <c r="R30" s="14"/>
      <c r="S30" s="15"/>
    </row>
    <row r="31" spans="2:19" ht="20.100000000000001" customHeight="1">
      <c r="B31" s="37"/>
      <c r="C31" s="38"/>
      <c r="D31" s="38"/>
      <c r="E31" s="38"/>
      <c r="F31" s="39"/>
      <c r="G31" s="8">
        <f xml:space="preserve"> (E27-E17)/(D27-D17)/5</f>
        <v>1.574015748031496</v>
      </c>
      <c r="H31" s="10" t="s">
        <v>23</v>
      </c>
      <c r="M31" s="25"/>
      <c r="N31" s="25"/>
      <c r="O31" s="25" t="s">
        <v>21</v>
      </c>
      <c r="P31" s="25">
        <f>(P28-P30*N28)/P29</f>
        <v>-270.02727272727282</v>
      </c>
      <c r="Q31" s="25"/>
      <c r="R31" s="14"/>
      <c r="S31" s="15"/>
    </row>
    <row r="32" spans="2:19" ht="20.100000000000001" customHeight="1">
      <c r="B32" s="37"/>
      <c r="C32" s="38"/>
      <c r="D32" s="38"/>
      <c r="E32" s="38"/>
      <c r="F32" s="39"/>
      <c r="G32" s="8">
        <f>(C27-C17)/(E27-E17)</f>
        <v>5.0025012506253125E-3</v>
      </c>
      <c r="H32" s="10" t="s">
        <v>24</v>
      </c>
      <c r="M32" s="25"/>
      <c r="N32" s="25"/>
      <c r="O32" s="25"/>
      <c r="P32" s="25"/>
      <c r="Q32" s="25"/>
      <c r="R32" s="14"/>
      <c r="S32" s="15"/>
    </row>
    <row r="33" spans="2:19" ht="20.100000000000001" customHeight="1">
      <c r="B33" s="40"/>
      <c r="C33" s="41"/>
      <c r="D33" s="41"/>
      <c r="E33" s="41"/>
      <c r="F33" s="42"/>
      <c r="G33" s="8">
        <f>(D27-D17)/(E27-E17)</f>
        <v>0.12706353176588295</v>
      </c>
      <c r="H33" s="10" t="s">
        <v>25</v>
      </c>
      <c r="M33" s="16"/>
      <c r="N33" s="16"/>
      <c r="O33" s="16"/>
      <c r="P33" s="16"/>
      <c r="Q33" s="16"/>
      <c r="R33" s="16"/>
      <c r="S33" s="15"/>
    </row>
    <row r="34" spans="2:19" ht="20.100000000000001" customHeight="1">
      <c r="B34" s="34" t="s">
        <v>26</v>
      </c>
      <c r="C34" s="35"/>
      <c r="D34" s="35"/>
      <c r="E34" s="35"/>
      <c r="F34" s="36"/>
      <c r="G34" s="8">
        <f>+ MAX(H17:H27)</f>
        <v>13.561363636363636</v>
      </c>
      <c r="H34" s="11" t="s">
        <v>27</v>
      </c>
      <c r="I34" s="24" t="str">
        <f>IF(G34&gt;3,"FAIL","PASS")</f>
        <v>FAIL</v>
      </c>
      <c r="M34" s="13"/>
      <c r="N34" s="13"/>
      <c r="O34" s="13"/>
      <c r="P34" s="13"/>
      <c r="Q34" s="13"/>
      <c r="R34" s="13"/>
    </row>
    <row r="35" spans="2:19" ht="20.100000000000001" customHeight="1">
      <c r="B35" s="40"/>
      <c r="C35" s="41"/>
      <c r="D35" s="41"/>
      <c r="E35" s="41"/>
      <c r="F35" s="42"/>
      <c r="G35" s="8">
        <f xml:space="preserve"> MIN(H17:H27)</f>
        <v>-5.424545454545453</v>
      </c>
      <c r="H35" s="11" t="s">
        <v>27</v>
      </c>
      <c r="I35" s="23" t="str">
        <f>IF(G35&gt;3,"FAIL","PASS")</f>
        <v>PASS</v>
      </c>
    </row>
    <row r="36" spans="2:19" ht="20.100000000000001" customHeight="1">
      <c r="B36" s="26" t="s">
        <v>31</v>
      </c>
      <c r="C36" s="26"/>
      <c r="D36" s="26"/>
      <c r="E36" s="26"/>
      <c r="F36" s="26"/>
      <c r="G36" s="27">
        <f ca="1">NOW()</f>
        <v>41669.465691898149</v>
      </c>
      <c r="H36" s="27"/>
    </row>
  </sheetData>
  <mergeCells count="17">
    <mergeCell ref="D6:F6"/>
    <mergeCell ref="B5:F5"/>
    <mergeCell ref="B10:D10"/>
    <mergeCell ref="B12:D12"/>
    <mergeCell ref="E9:H9"/>
    <mergeCell ref="E10:H10"/>
    <mergeCell ref="E12:H12"/>
    <mergeCell ref="B9:D9"/>
    <mergeCell ref="B11:D11"/>
    <mergeCell ref="E11:H11"/>
    <mergeCell ref="B36:F36"/>
    <mergeCell ref="G36:H36"/>
    <mergeCell ref="B13:D13"/>
    <mergeCell ref="B14:D14"/>
    <mergeCell ref="B29:F29"/>
    <mergeCell ref="B30:F33"/>
    <mergeCell ref="B34:F35"/>
  </mergeCells>
  <conditionalFormatting sqref="I34:I35">
    <cfRule type="cellIs" dxfId="3" priority="5" operator="equal">
      <formula>"FAIL"</formula>
    </cfRule>
    <cfRule type="cellIs" dxfId="2" priority="6" operator="equal">
      <formula>"PASS"</formula>
    </cfRule>
  </conditionalFormatting>
  <conditionalFormatting sqref="I17:I27">
    <cfRule type="cellIs" dxfId="1" priority="1" operator="equal">
      <formula>"FAIL"</formula>
    </cfRule>
    <cfRule type="cellIs" dxfId="0" priority="2" operator="equal">
      <formula>"PASS"</formula>
    </cfRule>
  </conditionalFormatting>
  <pageMargins left="0.25" right="0.25" top="0.75" bottom="0.75" header="0.3" footer="0.3"/>
  <pageSetup paperSize="9" scale="90" orientation="portrait" r:id="rId1"/>
  <ignoredErrors>
    <ignoredError sqref="O17:O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Calculation</vt:lpstr>
      <vt:lpstr>Calculation!Print_Area</vt:lpstr>
    </vt:vector>
  </TitlesOfParts>
  <Company>AKALANKA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AKALANKA</dc:creator>
  <cp:lastModifiedBy>Neetu</cp:lastModifiedBy>
  <cp:lastPrinted>2013-08-07T15:19:55Z</cp:lastPrinted>
  <dcterms:created xsi:type="dcterms:W3CDTF">2013-07-22T01:28:34Z</dcterms:created>
  <dcterms:modified xsi:type="dcterms:W3CDTF">2014-01-30T05:40:41Z</dcterms:modified>
</cp:coreProperties>
</file>